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1\Desktop\Proyecto ACEIA\IPC-ICO\"/>
    </mc:Choice>
  </mc:AlternateContent>
  <xr:revisionPtr revIDLastSave="0" documentId="13_ncr:1_{46E2D42F-3A83-49A6-A174-35D3B929682C}" xr6:coauthVersionLast="47" xr6:coauthVersionMax="47" xr10:uidLastSave="{00000000-0000-0000-0000-000000000000}"/>
  <bookViews>
    <workbookView xWindow="-120" yWindow="-120" windowWidth="20730" windowHeight="11160" activeTab="1" xr2:uid="{F0EB7BFF-091A-4344-BBA2-3CD2FC14B865}"/>
  </bookViews>
  <sheets>
    <sheet name="BLANCO" sheetId="5" r:id="rId1"/>
    <sheet name="EJEMPLO" sheetId="6" r:id="rId2"/>
  </sheets>
  <definedNames>
    <definedName name="GastosVariabl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6" l="1"/>
  <c r="K4" i="6"/>
  <c r="E5" i="6"/>
  <c r="B26" i="5"/>
  <c r="L4" i="5" l="1"/>
  <c r="H6" i="6"/>
  <c r="B24" i="6"/>
  <c r="H2" i="6" s="1"/>
  <c r="D22" i="6"/>
  <c r="D21" i="6"/>
  <c r="D20" i="6"/>
  <c r="D19" i="6"/>
  <c r="D18" i="6"/>
  <c r="D17" i="6"/>
  <c r="D16" i="6"/>
  <c r="D15" i="6"/>
  <c r="D14" i="6"/>
  <c r="D13" i="6"/>
  <c r="D12" i="6"/>
  <c r="C10" i="6"/>
  <c r="D10" i="6" s="1"/>
  <c r="B4" i="6"/>
  <c r="L3" i="6"/>
  <c r="H10" i="6" s="1"/>
  <c r="K3" i="6"/>
  <c r="E2" i="6"/>
  <c r="B24" i="5"/>
  <c r="H2" i="5" s="1"/>
  <c r="K4" i="5" s="1"/>
  <c r="B4" i="5"/>
  <c r="L3" i="5"/>
  <c r="H10" i="5" s="1"/>
  <c r="K3" i="5"/>
  <c r="C10" i="5"/>
  <c r="D10" i="5" s="1"/>
  <c r="E5" i="5"/>
  <c r="D22" i="5"/>
  <c r="D21" i="5"/>
  <c r="D20" i="5"/>
  <c r="D19" i="5"/>
  <c r="D18" i="5"/>
  <c r="D17" i="5"/>
  <c r="D16" i="5"/>
  <c r="D15" i="5"/>
  <c r="D14" i="5"/>
  <c r="D13" i="5"/>
  <c r="D12" i="5"/>
  <c r="H6" i="5" l="1"/>
  <c r="E2" i="5"/>
  <c r="K5" i="5"/>
  <c r="D24" i="5"/>
  <c r="D24" i="6"/>
  <c r="H11" i="6" l="1"/>
  <c r="H12" i="6" s="1"/>
  <c r="B26" i="6"/>
  <c r="L5" i="5"/>
  <c r="H11" i="5"/>
  <c r="H3" i="5"/>
  <c r="E3" i="5"/>
  <c r="L5" i="6"/>
  <c r="H3" i="6"/>
  <c r="L4" i="6" s="1"/>
  <c r="H13" i="6" l="1"/>
  <c r="H13" i="5"/>
  <c r="H12" i="5"/>
</calcChain>
</file>

<file path=xl/sharedStrings.xml><?xml version="1.0" encoding="utf-8"?>
<sst xmlns="http://schemas.openxmlformats.org/spreadsheetml/2006/main" count="96" uniqueCount="48">
  <si>
    <t>Gastos de personal</t>
  </si>
  <si>
    <t>Alquileres</t>
  </si>
  <si>
    <t>Reparación y conservación</t>
  </si>
  <si>
    <t>Primas de seguros</t>
  </si>
  <si>
    <t>Servicios bancarios</t>
  </si>
  <si>
    <t>Publicidad propaganda y relaciones públicas</t>
  </si>
  <si>
    <t>Suministros de electricidad</t>
  </si>
  <si>
    <t>Teléfono,Internet, plataforma online, software</t>
  </si>
  <si>
    <t>Servicios profesionales (asesores)</t>
  </si>
  <si>
    <t>Resto de costes operativos no mencionados</t>
  </si>
  <si>
    <t>Otros servicios/gastos</t>
  </si>
  <si>
    <t>GASTO OPERATIVO</t>
  </si>
  <si>
    <t>Gasto Período actual</t>
  </si>
  <si>
    <t>Gasto Período proyectado</t>
  </si>
  <si>
    <t>Porcentaje de subida esperado</t>
  </si>
  <si>
    <t>Aprovisionamientos/Gastos variables</t>
  </si>
  <si>
    <t>Ingresos por alumno</t>
  </si>
  <si>
    <t>Margen por alumno</t>
  </si>
  <si>
    <t>Actual</t>
  </si>
  <si>
    <t>Nuevo</t>
  </si>
  <si>
    <t>Ingresaría:</t>
  </si>
  <si>
    <t>Gastaría:</t>
  </si>
  <si>
    <t>GASTOS FIJOS</t>
  </si>
  <si>
    <t>GASTOS VARIABLES</t>
  </si>
  <si>
    <t>INGRESOS</t>
  </si>
  <si>
    <t>TOTAL DE GASTOS</t>
  </si>
  <si>
    <t>Ingresos período actual</t>
  </si>
  <si>
    <t>Incremento de ingresos</t>
  </si>
  <si>
    <t>INDICADORES</t>
  </si>
  <si>
    <t>Si tuviera estos alumnos:</t>
  </si>
  <si>
    <t>IPC REAL</t>
  </si>
  <si>
    <t>Ingresos previstos próximo curso</t>
  </si>
  <si>
    <t>Número de Alumnos actual</t>
  </si>
  <si>
    <t>MARGENES €</t>
  </si>
  <si>
    <t>MARGENES %</t>
  </si>
  <si>
    <t>Margen € Nue.</t>
  </si>
  <si>
    <t>Margen € Act.</t>
  </si>
  <si>
    <t>Margen Act.</t>
  </si>
  <si>
    <t>Margen Nue.</t>
  </si>
  <si>
    <t>Margen + IPC</t>
  </si>
  <si>
    <t>Con un margen %:</t>
  </si>
  <si>
    <t>y un margen €:</t>
  </si>
  <si>
    <t>EN ESTE ESCENARIO…</t>
  </si>
  <si>
    <t>GASTOS OPERATIVOS</t>
  </si>
  <si>
    <t>Incremento de gastos</t>
  </si>
  <si>
    <t>BEP-Umbral rentab.</t>
  </si>
  <si>
    <t>Subida Ingresos</t>
  </si>
  <si>
    <t>SUBIDA TARIFA/INGRESOS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</si>
</sst>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3">
    <xf numFmtId="0" fontId="0" fillId="0" borderId="0" xfId="0"/>
    <xf numFmtId="44" fontId="0" fillId="0" borderId="0" xfId="1" applyFont="1"/>
    <xf numFmtId="44" fontId="0" fillId="0" borderId="0" xfId="0" applyNumberFormat="1"/>
    <xf numFmtId="44" fontId="0" fillId="3" borderId="1" xfId="1" applyFont="1" applyFill="1" applyBorder="1"/>
    <xf numFmtId="10" fontId="0" fillId="2" borderId="1" xfId="2" applyNumberFormat="1" applyFont="1" applyFill="1" applyBorder="1"/>
    <xf numFmtId="44" fontId="0" fillId="2" borderId="1" xfId="1" applyFont="1" applyFill="1" applyBorder="1"/>
    <xf numFmtId="10" fontId="0" fillId="3" borderId="1" xfId="2" applyNumberFormat="1" applyFont="1" applyFill="1" applyBorder="1"/>
    <xf numFmtId="44" fontId="0" fillId="2" borderId="7" xfId="1" applyFont="1" applyFill="1" applyBorder="1"/>
    <xf numFmtId="44" fontId="0" fillId="3" borderId="9" xfId="1" applyFont="1" applyFill="1" applyBorder="1"/>
    <xf numFmtId="10" fontId="0" fillId="3" borderId="9" xfId="2" applyNumberFormat="1" applyFont="1" applyFill="1" applyBorder="1"/>
    <xf numFmtId="44" fontId="0" fillId="2" borderId="10" xfId="1" applyFont="1" applyFill="1" applyBorder="1"/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/>
    <xf numFmtId="0" fontId="0" fillId="6" borderId="8" xfId="0" applyFill="1" applyBorder="1"/>
    <xf numFmtId="0" fontId="0" fillId="0" borderId="14" xfId="0" applyBorder="1"/>
    <xf numFmtId="0" fontId="3" fillId="6" borderId="15" xfId="0" applyFont="1" applyFill="1" applyBorder="1"/>
    <xf numFmtId="44" fontId="0" fillId="2" borderId="2" xfId="2" applyNumberFormat="1" applyFont="1" applyFill="1" applyBorder="1"/>
    <xf numFmtId="0" fontId="0" fillId="6" borderId="3" xfId="0" applyFill="1" applyBorder="1"/>
    <xf numFmtId="44" fontId="0" fillId="2" borderId="5" xfId="2" applyNumberFormat="1" applyFont="1" applyFill="1" applyBorder="1"/>
    <xf numFmtId="44" fontId="0" fillId="4" borderId="10" xfId="1" applyFont="1" applyFill="1" applyBorder="1"/>
    <xf numFmtId="10" fontId="0" fillId="2" borderId="5" xfId="2" applyNumberFormat="1" applyFont="1" applyFill="1" applyBorder="1"/>
    <xf numFmtId="10" fontId="0" fillId="4" borderId="7" xfId="2" applyNumberFormat="1" applyFont="1" applyFill="1" applyBorder="1"/>
    <xf numFmtId="10" fontId="2" fillId="5" borderId="10" xfId="2" applyNumberFormat="1" applyFont="1" applyFill="1" applyBorder="1"/>
    <xf numFmtId="44" fontId="0" fillId="3" borderId="5" xfId="1" applyFont="1" applyFill="1" applyBorder="1"/>
    <xf numFmtId="44" fontId="0" fillId="4" borderId="7" xfId="1" applyFont="1" applyFill="1" applyBorder="1"/>
    <xf numFmtId="44" fontId="0" fillId="2" borderId="7" xfId="0" applyNumberFormat="1" applyFill="1" applyBorder="1"/>
    <xf numFmtId="164" fontId="0" fillId="3" borderId="10" xfId="3" applyNumberFormat="1" applyFont="1" applyFill="1" applyBorder="1"/>
    <xf numFmtId="0" fontId="0" fillId="6" borderId="1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164" fontId="0" fillId="3" borderId="5" xfId="3" applyNumberFormat="1" applyFont="1" applyFill="1" applyBorder="1"/>
    <xf numFmtId="44" fontId="0" fillId="2" borderId="7" xfId="2" applyNumberFormat="1" applyFont="1" applyFill="1" applyBorder="1"/>
    <xf numFmtId="10" fontId="0" fillId="2" borderId="7" xfId="2" applyNumberFormat="1" applyFont="1" applyFill="1" applyBorder="1"/>
    <xf numFmtId="44" fontId="0" fillId="2" borderId="10" xfId="2" applyNumberFormat="1" applyFont="1" applyFill="1" applyBorder="1"/>
    <xf numFmtId="164" fontId="0" fillId="8" borderId="9" xfId="0" applyNumberFormat="1" applyFill="1" applyBorder="1"/>
    <xf numFmtId="164" fontId="0" fillId="8" borderId="10" xfId="0" applyNumberFormat="1" applyFill="1" applyBorder="1"/>
    <xf numFmtId="10" fontId="0" fillId="3" borderId="5" xfId="2" applyNumberFormat="1" applyFont="1" applyFill="1" applyBorder="1"/>
    <xf numFmtId="0" fontId="0" fillId="0" borderId="0" xfId="0" applyProtection="1"/>
    <xf numFmtId="0" fontId="0" fillId="6" borderId="3" xfId="0" applyFill="1" applyBorder="1" applyProtection="1"/>
    <xf numFmtId="44" fontId="0" fillId="3" borderId="5" xfId="1" applyFont="1" applyFill="1" applyBorder="1" applyProtection="1"/>
    <xf numFmtId="44" fontId="0" fillId="0" borderId="0" xfId="1" applyFont="1" applyProtection="1"/>
    <xf numFmtId="10" fontId="0" fillId="2" borderId="5" xfId="2" applyNumberFormat="1" applyFont="1" applyFill="1" applyBorder="1" applyProtection="1"/>
    <xf numFmtId="44" fontId="0" fillId="2" borderId="5" xfId="2" applyNumberFormat="1" applyFont="1" applyFill="1" applyBorder="1" applyProtection="1"/>
    <xf numFmtId="0" fontId="0" fillId="6" borderId="6" xfId="0" applyFill="1" applyBorder="1" applyAlignment="1" applyProtection="1">
      <alignment horizontal="center"/>
    </xf>
    <xf numFmtId="0" fontId="0" fillId="6" borderId="1" xfId="0" applyFill="1" applyBorder="1" applyAlignment="1" applyProtection="1">
      <alignment horizontal="center"/>
    </xf>
    <xf numFmtId="0" fontId="0" fillId="6" borderId="7" xfId="0" applyFill="1" applyBorder="1" applyAlignment="1" applyProtection="1">
      <alignment horizontal="center"/>
    </xf>
    <xf numFmtId="0" fontId="0" fillId="6" borderId="6" xfId="0" applyFill="1" applyBorder="1" applyProtection="1"/>
    <xf numFmtId="44" fontId="0" fillId="4" borderId="7" xfId="1" applyFont="1" applyFill="1" applyBorder="1" applyProtection="1"/>
    <xf numFmtId="10" fontId="0" fillId="4" borderId="7" xfId="2" applyNumberFormat="1" applyFont="1" applyFill="1" applyBorder="1" applyProtection="1"/>
    <xf numFmtId="0" fontId="0" fillId="6" borderId="8" xfId="0" applyFill="1" applyBorder="1" applyProtection="1"/>
    <xf numFmtId="44" fontId="0" fillId="4" borderId="10" xfId="1" applyFont="1" applyFill="1" applyBorder="1" applyProtection="1"/>
    <xf numFmtId="44" fontId="0" fillId="2" borderId="1" xfId="1" applyFont="1" applyFill="1" applyBorder="1" applyProtection="1"/>
    <xf numFmtId="44" fontId="0" fillId="2" borderId="7" xfId="1" applyFont="1" applyFill="1" applyBorder="1" applyProtection="1"/>
    <xf numFmtId="44" fontId="0" fillId="2" borderId="7" xfId="0" applyNumberFormat="1" applyFill="1" applyBorder="1" applyProtection="1"/>
    <xf numFmtId="44" fontId="0" fillId="0" borderId="0" xfId="0" applyNumberFormat="1" applyProtection="1"/>
    <xf numFmtId="164" fontId="0" fillId="3" borderId="10" xfId="3" applyNumberFormat="1" applyFont="1" applyFill="1" applyBorder="1" applyProtection="1"/>
    <xf numFmtId="10" fontId="2" fillId="5" borderId="10" xfId="2" applyNumberFormat="1" applyFont="1" applyFill="1" applyBorder="1" applyProtection="1"/>
    <xf numFmtId="10" fontId="0" fillId="3" borderId="5" xfId="2" applyNumberFormat="1" applyFont="1" applyFill="1" applyBorder="1" applyProtection="1"/>
    <xf numFmtId="164" fontId="0" fillId="8" borderId="9" xfId="0" applyNumberFormat="1" applyFill="1" applyBorder="1" applyProtection="1"/>
    <xf numFmtId="164" fontId="0" fillId="8" borderId="10" xfId="0" applyNumberFormat="1" applyFill="1" applyBorder="1" applyProtection="1"/>
    <xf numFmtId="44" fontId="0" fillId="2" borderId="10" xfId="2" applyNumberFormat="1" applyFont="1" applyFill="1" applyBorder="1" applyProtection="1"/>
    <xf numFmtId="0" fontId="0" fillId="6" borderId="3" xfId="0" applyFill="1" applyBorder="1" applyAlignment="1" applyProtection="1">
      <alignment horizontal="center" vertical="center" wrapText="1"/>
    </xf>
    <xf numFmtId="0" fontId="0" fillId="6" borderId="4" xfId="0" applyFill="1" applyBorder="1" applyAlignment="1" applyProtection="1">
      <alignment horizontal="center" vertical="center" wrapText="1"/>
    </xf>
    <xf numFmtId="0" fontId="0" fillId="6" borderId="5" xfId="0" applyFill="1" applyBorder="1" applyAlignment="1" applyProtection="1">
      <alignment horizontal="center" vertical="center" wrapText="1"/>
    </xf>
    <xf numFmtId="164" fontId="0" fillId="3" borderId="5" xfId="3" applyNumberFormat="1" applyFont="1" applyFill="1" applyBorder="1" applyProtection="1"/>
    <xf numFmtId="44" fontId="0" fillId="3" borderId="1" xfId="1" applyFont="1" applyFill="1" applyBorder="1" applyProtection="1"/>
    <xf numFmtId="10" fontId="0" fillId="2" borderId="1" xfId="2" applyNumberFormat="1" applyFont="1" applyFill="1" applyBorder="1" applyProtection="1"/>
    <xf numFmtId="44" fontId="0" fillId="2" borderId="7" xfId="2" applyNumberFormat="1" applyFont="1" applyFill="1" applyBorder="1" applyProtection="1"/>
    <xf numFmtId="10" fontId="0" fillId="3" borderId="1" xfId="2" applyNumberFormat="1" applyFont="1" applyFill="1" applyBorder="1" applyProtection="1"/>
    <xf numFmtId="10" fontId="0" fillId="2" borderId="7" xfId="2" applyNumberFormat="1" applyFont="1" applyFill="1" applyBorder="1" applyProtection="1"/>
    <xf numFmtId="164" fontId="0" fillId="0" borderId="0" xfId="0" applyNumberFormat="1" applyProtection="1"/>
    <xf numFmtId="44" fontId="0" fillId="3" borderId="9" xfId="1" applyFont="1" applyFill="1" applyBorder="1" applyProtection="1"/>
    <xf numFmtId="10" fontId="0" fillId="3" borderId="9" xfId="2" applyNumberFormat="1" applyFont="1" applyFill="1" applyBorder="1" applyProtection="1"/>
    <xf numFmtId="44" fontId="0" fillId="2" borderId="10" xfId="1" applyFont="1" applyFill="1" applyBorder="1" applyProtection="1"/>
    <xf numFmtId="0" fontId="3" fillId="6" borderId="15" xfId="0" applyFont="1" applyFill="1" applyBorder="1" applyProtection="1"/>
    <xf numFmtId="44" fontId="0" fillId="2" borderId="2" xfId="2" applyNumberFormat="1" applyFont="1" applyFill="1" applyBorder="1" applyProtection="1"/>
    <xf numFmtId="0" fontId="0" fillId="0" borderId="14" xfId="0" applyBorder="1" applyProtection="1"/>
    <xf numFmtId="0" fontId="0" fillId="6" borderId="23" xfId="0" applyFill="1" applyBorder="1" applyProtection="1"/>
    <xf numFmtId="10" fontId="0" fillId="2" borderId="24" xfId="2" applyNumberFormat="1" applyFont="1" applyFill="1" applyBorder="1" applyProtection="1"/>
    <xf numFmtId="0" fontId="2" fillId="7" borderId="11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2" fillId="7" borderId="11" xfId="0" applyFont="1" applyFill="1" applyBorder="1" applyAlignment="1" applyProtection="1">
      <alignment horizontal="center"/>
    </xf>
    <xf numFmtId="0" fontId="2" fillId="7" borderId="13" xfId="0" applyFont="1" applyFill="1" applyBorder="1" applyAlignment="1" applyProtection="1">
      <alignment horizontal="center"/>
    </xf>
    <xf numFmtId="0" fontId="2" fillId="7" borderId="16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2" fillId="7" borderId="15" xfId="0" applyFont="1" applyFill="1" applyBorder="1" applyAlignment="1" applyProtection="1">
      <alignment horizontal="center"/>
    </xf>
    <xf numFmtId="0" fontId="2" fillId="7" borderId="14" xfId="0" applyFont="1" applyFill="1" applyBorder="1" applyAlignment="1" applyProtection="1">
      <alignment horizontal="center"/>
    </xf>
    <xf numFmtId="0" fontId="2" fillId="7" borderId="22" xfId="0" applyFont="1" applyFill="1" applyBorder="1" applyAlignment="1" applyProtection="1">
      <alignment horizontal="center"/>
    </xf>
    <xf numFmtId="0" fontId="0" fillId="6" borderId="8" xfId="0" applyFill="1" applyBorder="1" applyAlignment="1">
      <alignment horizontal="right"/>
    </xf>
    <xf numFmtId="0" fontId="0" fillId="6" borderId="9" xfId="0" applyFill="1" applyBorder="1" applyAlignment="1">
      <alignment horizontal="right"/>
    </xf>
    <xf numFmtId="0" fontId="2" fillId="7" borderId="16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/>
    </xf>
    <xf numFmtId="0" fontId="2" fillId="7" borderId="19" xfId="0" applyFont="1" applyFill="1" applyBorder="1" applyAlignment="1">
      <alignment horizontal="center"/>
    </xf>
    <xf numFmtId="0" fontId="2" fillId="7" borderId="20" xfId="0" applyFont="1" applyFill="1" applyBorder="1" applyAlignment="1">
      <alignment horizontal="center"/>
    </xf>
    <xf numFmtId="0" fontId="0" fillId="6" borderId="3" xfId="0" applyFill="1" applyBorder="1" applyAlignment="1">
      <alignment horizontal="right"/>
    </xf>
    <xf numFmtId="0" fontId="0" fillId="6" borderId="4" xfId="0" applyFill="1" applyBorder="1" applyAlignment="1">
      <alignment horizontal="right"/>
    </xf>
    <xf numFmtId="0" fontId="0" fillId="6" borderId="6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0" fontId="2" fillId="7" borderId="12" xfId="0" applyFont="1" applyFill="1" applyBorder="1" applyAlignment="1" applyProtection="1">
      <alignment horizontal="center"/>
    </xf>
    <xf numFmtId="0" fontId="2" fillId="7" borderId="18" xfId="0" applyFont="1" applyFill="1" applyBorder="1" applyAlignment="1" applyProtection="1">
      <alignment horizontal="center"/>
    </xf>
    <xf numFmtId="0" fontId="2" fillId="7" borderId="19" xfId="0" applyFont="1" applyFill="1" applyBorder="1" applyAlignment="1" applyProtection="1">
      <alignment horizontal="center"/>
    </xf>
    <xf numFmtId="0" fontId="2" fillId="7" borderId="20" xfId="0" applyFont="1" applyFill="1" applyBorder="1" applyAlignment="1" applyProtection="1">
      <alignment horizontal="center"/>
    </xf>
    <xf numFmtId="0" fontId="0" fillId="6" borderId="8" xfId="0" applyFill="1" applyBorder="1" applyAlignment="1" applyProtection="1">
      <alignment horizontal="right"/>
    </xf>
    <xf numFmtId="0" fontId="0" fillId="6" borderId="9" xfId="0" applyFill="1" applyBorder="1" applyAlignment="1" applyProtection="1">
      <alignment horizontal="right"/>
    </xf>
    <xf numFmtId="0" fontId="0" fillId="6" borderId="3" xfId="0" applyFill="1" applyBorder="1" applyAlignment="1" applyProtection="1">
      <alignment horizontal="right"/>
    </xf>
    <xf numFmtId="0" fontId="0" fillId="6" borderId="4" xfId="0" applyFill="1" applyBorder="1" applyAlignment="1" applyProtection="1">
      <alignment horizontal="right"/>
    </xf>
    <xf numFmtId="0" fontId="0" fillId="6" borderId="6" xfId="0" applyFill="1" applyBorder="1" applyAlignment="1" applyProtection="1">
      <alignment horizontal="right"/>
    </xf>
    <xf numFmtId="0" fontId="0" fillId="6" borderId="1" xfId="0" applyFill="1" applyBorder="1" applyAlignment="1" applyProtection="1">
      <alignment horizontal="right"/>
    </xf>
  </cellXfs>
  <cellStyles count="4">
    <cellStyle name="Millares" xfId="3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295275</xdr:colOff>
      <xdr:row>14</xdr:row>
      <xdr:rowOff>19050</xdr:rowOff>
    </xdr:from>
    <xdr:to>
      <xdr:col>11</xdr:col>
      <xdr:colOff>723900</xdr:colOff>
      <xdr:row>18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66475D-11EC-4743-BCB7-2513D423AEA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6991" b="27198"/>
        <a:stretch/>
      </xdr:blipFill>
      <xdr:spPr>
        <a:xfrm>
          <a:off x="9486900" y="3143250"/>
          <a:ext cx="2790825" cy="904875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9524</xdr:colOff>
      <xdr:row>14</xdr:row>
      <xdr:rowOff>28575</xdr:rowOff>
    </xdr:from>
    <xdr:to>
      <xdr:col>11</xdr:col>
      <xdr:colOff>761999</xdr:colOff>
      <xdr:row>18</xdr:row>
      <xdr:rowOff>171450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3297F6-1C30-444B-A91C-2A21F143487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6991" b="27198"/>
        <a:stretch/>
      </xdr:blipFill>
      <xdr:spPr>
        <a:xfrm>
          <a:off x="9524999" y="3152775"/>
          <a:ext cx="2790825" cy="904875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44CF-EB43-44EC-900B-F0373D477A90}">
  <sheetPr>
    <tabColor theme="9"/>
  </sheetPr>
  <dimension ref="A1:L26"/>
  <sheetViews>
    <sheetView zoomScaleNormal="100" workbookViewId="0">
      <selection activeCell="B2" sqref="B2"/>
    </sheetView>
  </sheetViews>
  <sheetFormatPr baseColWidth="10" defaultRowHeight="15" x14ac:dyDescent="0.25"/>
  <cols>
    <col min="1" max="1" width="43.42578125" bestFit="1" customWidth="1"/>
    <col min="2" max="2" width="13" bestFit="1" customWidth="1"/>
    <col min="3" max="3" width="13" customWidth="1"/>
    <col min="4" max="4" width="14" bestFit="1" customWidth="1"/>
    <col min="5" max="5" width="14.28515625" customWidth="1"/>
    <col min="7" max="7" width="13.5703125" bestFit="1" customWidth="1"/>
    <col min="8" max="8" width="15.140625" customWidth="1"/>
    <col min="9" max="9" width="4.85546875" customWidth="1"/>
    <col min="10" max="10" width="19.140625" bestFit="1" customWidth="1"/>
  </cols>
  <sheetData>
    <row r="1" spans="1:12" ht="15.75" thickBot="1" x14ac:dyDescent="0.3">
      <c r="A1" s="81" t="s">
        <v>24</v>
      </c>
      <c r="B1" s="82"/>
      <c r="D1" s="86" t="s">
        <v>34</v>
      </c>
      <c r="E1" s="87"/>
      <c r="G1" s="86" t="s">
        <v>33</v>
      </c>
      <c r="H1" s="87"/>
      <c r="J1" s="96" t="s">
        <v>28</v>
      </c>
      <c r="K1" s="97"/>
      <c r="L1" s="98"/>
    </row>
    <row r="2" spans="1:12" x14ac:dyDescent="0.25">
      <c r="A2" s="19" t="s">
        <v>26</v>
      </c>
      <c r="B2" s="25"/>
      <c r="C2" s="1"/>
      <c r="D2" s="19" t="s">
        <v>37</v>
      </c>
      <c r="E2" s="22" t="str">
        <f>IF(B2=0,"",1-B24/B2)</f>
        <v/>
      </c>
      <c r="G2" s="19" t="s">
        <v>36</v>
      </c>
      <c r="H2" s="20" t="str">
        <f>IF(B2="","",B2-B24)</f>
        <v/>
      </c>
      <c r="J2" s="30"/>
      <c r="K2" s="29" t="s">
        <v>18</v>
      </c>
      <c r="L2" s="31" t="s">
        <v>19</v>
      </c>
    </row>
    <row r="3" spans="1:12" ht="15.75" thickBot="1" x14ac:dyDescent="0.3">
      <c r="A3" s="14" t="s">
        <v>31</v>
      </c>
      <c r="B3" s="26"/>
      <c r="C3" s="1"/>
      <c r="D3" s="14" t="s">
        <v>38</v>
      </c>
      <c r="E3" s="23" t="str">
        <f>IF(B3=0,"",1-D24/B3)</f>
        <v/>
      </c>
      <c r="G3" s="15" t="s">
        <v>35</v>
      </c>
      <c r="H3" s="21" t="str">
        <f>IF(B3="","",B3-D24)</f>
        <v/>
      </c>
      <c r="J3" s="14" t="s">
        <v>16</v>
      </c>
      <c r="K3" s="5" t="str">
        <f>IF(B5=0,"",B2/B5)</f>
        <v/>
      </c>
      <c r="L3" s="7" t="str">
        <f>IF(B5="","",B3/B5)</f>
        <v/>
      </c>
    </row>
    <row r="4" spans="1:12" ht="15.75" thickBot="1" x14ac:dyDescent="0.3">
      <c r="A4" s="14" t="s">
        <v>27</v>
      </c>
      <c r="B4" s="27" t="str">
        <f>IF(B2="","",B3-B2)</f>
        <v/>
      </c>
      <c r="C4" s="2"/>
      <c r="D4" s="84" t="s">
        <v>47</v>
      </c>
      <c r="E4" s="85"/>
      <c r="J4" s="14" t="s">
        <v>17</v>
      </c>
      <c r="K4" s="5" t="str">
        <f>IF(B5="","",H2/B5)</f>
        <v/>
      </c>
      <c r="L4" s="7" t="str">
        <f>IF(B5="","",H3/B5)</f>
        <v/>
      </c>
    </row>
    <row r="5" spans="1:12" ht="15.75" thickBot="1" x14ac:dyDescent="0.3">
      <c r="A5" s="15" t="s">
        <v>32</v>
      </c>
      <c r="B5" s="28"/>
      <c r="C5" s="2"/>
      <c r="D5" s="51" t="s">
        <v>46</v>
      </c>
      <c r="E5" s="24" t="str">
        <f>IF(B2=0,"",B3/B2-1)</f>
        <v/>
      </c>
      <c r="G5" s="19" t="s">
        <v>30</v>
      </c>
      <c r="H5" s="38"/>
      <c r="J5" s="51" t="s">
        <v>45</v>
      </c>
      <c r="K5" s="36" t="str">
        <f>IF(K3="","",B24/K3)</f>
        <v/>
      </c>
      <c r="L5" s="37" t="str">
        <f>IF(L3="","",D24/L3)</f>
        <v/>
      </c>
    </row>
    <row r="6" spans="1:12" ht="15.75" thickBot="1" x14ac:dyDescent="0.3">
      <c r="A6" s="2"/>
      <c r="B6" s="2"/>
      <c r="C6" s="2"/>
      <c r="G6" s="15" t="s">
        <v>39</v>
      </c>
      <c r="H6" s="35" t="str">
        <f>IF(H2="","",H2*(1+H5))</f>
        <v/>
      </c>
    </row>
    <row r="7" spans="1:12" ht="15.75" thickBot="1" x14ac:dyDescent="0.3">
      <c r="A7" s="88" t="s">
        <v>43</v>
      </c>
      <c r="B7" s="89"/>
      <c r="C7" s="89"/>
      <c r="D7" s="90"/>
    </row>
    <row r="8" spans="1:12" ht="45.75" thickBot="1" x14ac:dyDescent="0.3">
      <c r="A8" s="11" t="s">
        <v>11</v>
      </c>
      <c r="B8" s="12" t="s">
        <v>12</v>
      </c>
      <c r="C8" s="12" t="s">
        <v>14</v>
      </c>
      <c r="D8" s="13" t="s">
        <v>13</v>
      </c>
      <c r="F8" s="93" t="s">
        <v>42</v>
      </c>
      <c r="G8" s="94"/>
      <c r="H8" s="95"/>
    </row>
    <row r="9" spans="1:12" x14ac:dyDescent="0.25">
      <c r="A9" s="81" t="s">
        <v>23</v>
      </c>
      <c r="B9" s="82"/>
      <c r="C9" s="82"/>
      <c r="D9" s="83"/>
      <c r="F9" s="99" t="s">
        <v>29</v>
      </c>
      <c r="G9" s="100"/>
      <c r="H9" s="32"/>
    </row>
    <row r="10" spans="1:12" x14ac:dyDescent="0.25">
      <c r="A10" s="14" t="s">
        <v>15</v>
      </c>
      <c r="B10" s="3"/>
      <c r="C10" s="4" t="str">
        <f>IF(B2=0,"",B3/B2-1)</f>
        <v/>
      </c>
      <c r="D10" s="7">
        <f>IF(C10="",0,B10*(1+C10))</f>
        <v>0</v>
      </c>
      <c r="F10" s="101" t="s">
        <v>20</v>
      </c>
      <c r="G10" s="102"/>
      <c r="H10" s="33" t="str">
        <f>IF(H9="","",H9*L3)</f>
        <v/>
      </c>
    </row>
    <row r="11" spans="1:12" x14ac:dyDescent="0.25">
      <c r="A11" s="81" t="s">
        <v>22</v>
      </c>
      <c r="B11" s="82"/>
      <c r="C11" s="82"/>
      <c r="D11" s="83"/>
      <c r="F11" s="101" t="s">
        <v>21</v>
      </c>
      <c r="G11" s="102"/>
      <c r="H11" s="33" t="str">
        <f>IF(H9="","",D24+(H9-B5)*(D10-B10)*C10)</f>
        <v/>
      </c>
    </row>
    <row r="12" spans="1:12" x14ac:dyDescent="0.25">
      <c r="A12" s="14" t="s">
        <v>0</v>
      </c>
      <c r="B12" s="3"/>
      <c r="C12" s="6"/>
      <c r="D12" s="7">
        <f t="shared" ref="D12:D22" si="0">+B12*(1+C12)</f>
        <v>0</v>
      </c>
      <c r="F12" s="101" t="s">
        <v>40</v>
      </c>
      <c r="G12" s="102"/>
      <c r="H12" s="34" t="str">
        <f>IF(H9="","",1-H11/H10)</f>
        <v/>
      </c>
    </row>
    <row r="13" spans="1:12" ht="15.75" thickBot="1" x14ac:dyDescent="0.3">
      <c r="A13" s="14" t="s">
        <v>1</v>
      </c>
      <c r="B13" s="3"/>
      <c r="C13" s="6"/>
      <c r="D13" s="7">
        <f t="shared" si="0"/>
        <v>0</v>
      </c>
      <c r="F13" s="91" t="s">
        <v>41</v>
      </c>
      <c r="G13" s="92"/>
      <c r="H13" s="35" t="str">
        <f>IF(H9="","",H10-H11)</f>
        <v/>
      </c>
    </row>
    <row r="14" spans="1:12" x14ac:dyDescent="0.25">
      <c r="A14" s="14" t="s">
        <v>2</v>
      </c>
      <c r="B14" s="3"/>
      <c r="C14" s="6"/>
      <c r="D14" s="7">
        <f t="shared" si="0"/>
        <v>0</v>
      </c>
    </row>
    <row r="15" spans="1:12" x14ac:dyDescent="0.25">
      <c r="A15" s="14" t="s">
        <v>8</v>
      </c>
      <c r="B15" s="3"/>
      <c r="C15" s="6"/>
      <c r="D15" s="7">
        <f t="shared" si="0"/>
        <v>0</v>
      </c>
    </row>
    <row r="16" spans="1:12" x14ac:dyDescent="0.25">
      <c r="A16" s="14" t="s">
        <v>3</v>
      </c>
      <c r="B16" s="3"/>
      <c r="C16" s="6"/>
      <c r="D16" s="7">
        <f t="shared" si="0"/>
        <v>0</v>
      </c>
    </row>
    <row r="17" spans="1:4" x14ac:dyDescent="0.25">
      <c r="A17" s="14" t="s">
        <v>4</v>
      </c>
      <c r="B17" s="3"/>
      <c r="C17" s="6"/>
      <c r="D17" s="7">
        <f t="shared" si="0"/>
        <v>0</v>
      </c>
    </row>
    <row r="18" spans="1:4" x14ac:dyDescent="0.25">
      <c r="A18" s="14" t="s">
        <v>5</v>
      </c>
      <c r="B18" s="3"/>
      <c r="C18" s="6"/>
      <c r="D18" s="7">
        <f t="shared" si="0"/>
        <v>0</v>
      </c>
    </row>
    <row r="19" spans="1:4" x14ac:dyDescent="0.25">
      <c r="A19" s="14" t="s">
        <v>6</v>
      </c>
      <c r="B19" s="3"/>
      <c r="C19" s="6"/>
      <c r="D19" s="7">
        <f t="shared" si="0"/>
        <v>0</v>
      </c>
    </row>
    <row r="20" spans="1:4" x14ac:dyDescent="0.25">
      <c r="A20" s="14" t="s">
        <v>7</v>
      </c>
      <c r="B20" s="3"/>
      <c r="C20" s="6"/>
      <c r="D20" s="7">
        <f t="shared" si="0"/>
        <v>0</v>
      </c>
    </row>
    <row r="21" spans="1:4" x14ac:dyDescent="0.25">
      <c r="A21" s="14" t="s">
        <v>10</v>
      </c>
      <c r="B21" s="3"/>
      <c r="C21" s="6"/>
      <c r="D21" s="7">
        <f t="shared" si="0"/>
        <v>0</v>
      </c>
    </row>
    <row r="22" spans="1:4" ht="15.75" thickBot="1" x14ac:dyDescent="0.3">
      <c r="A22" s="15" t="s">
        <v>9</v>
      </c>
      <c r="B22" s="8"/>
      <c r="C22" s="9"/>
      <c r="D22" s="10">
        <f t="shared" si="0"/>
        <v>0</v>
      </c>
    </row>
    <row r="23" spans="1:4" ht="15.75" thickBot="1" x14ac:dyDescent="0.3"/>
    <row r="24" spans="1:4" ht="15.75" thickBot="1" x14ac:dyDescent="0.3">
      <c r="A24" s="17" t="s">
        <v>25</v>
      </c>
      <c r="B24" s="18">
        <f>+SUM(B10:B22)</f>
        <v>0</v>
      </c>
      <c r="C24" s="16"/>
      <c r="D24" s="18">
        <f>+SUM(D10:D22)</f>
        <v>0</v>
      </c>
    </row>
    <row r="25" spans="1:4" ht="15.75" thickBot="1" x14ac:dyDescent="0.3"/>
    <row r="26" spans="1:4" ht="15.75" thickBot="1" x14ac:dyDescent="0.3">
      <c r="A26" s="79" t="s">
        <v>44</v>
      </c>
      <c r="B26" s="80">
        <f>IF(B24=0,0,D24/B24-1)</f>
        <v>0</v>
      </c>
    </row>
  </sheetData>
  <scenarios current="0" show="0">
    <scenario name="Mantener Margen" locked="1" count="1" user="ASUS1" comment="Creado por ASUS1 el 10/02/2022">
      <inputCells r="E3" val="0,115"/>
    </scenario>
  </scenarios>
  <mergeCells count="14">
    <mergeCell ref="F13:G13"/>
    <mergeCell ref="F8:H8"/>
    <mergeCell ref="J1:L1"/>
    <mergeCell ref="F9:G9"/>
    <mergeCell ref="F10:G10"/>
    <mergeCell ref="F11:G11"/>
    <mergeCell ref="F12:G12"/>
    <mergeCell ref="G1:H1"/>
    <mergeCell ref="A11:D11"/>
    <mergeCell ref="A9:D9"/>
    <mergeCell ref="A1:B1"/>
    <mergeCell ref="D4:E4"/>
    <mergeCell ref="D1:E1"/>
    <mergeCell ref="A7:D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836A-28FB-4B20-A8BC-016E057458F5}">
  <sheetPr>
    <tabColor theme="1"/>
  </sheetPr>
  <dimension ref="A1:L26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43.42578125" style="39" bestFit="1" customWidth="1"/>
    <col min="2" max="2" width="13" style="39" bestFit="1" customWidth="1"/>
    <col min="3" max="3" width="13" style="39" customWidth="1"/>
    <col min="4" max="4" width="14" style="39" bestFit="1" customWidth="1"/>
    <col min="5" max="5" width="14.28515625" style="39" customWidth="1"/>
    <col min="6" max="6" width="11.42578125" style="39"/>
    <col min="7" max="7" width="13.5703125" style="39" bestFit="1" customWidth="1"/>
    <col min="8" max="8" width="15.140625" style="39" customWidth="1"/>
    <col min="9" max="9" width="4.85546875" style="39" customWidth="1"/>
    <col min="10" max="10" width="19.140625" style="39" bestFit="1" customWidth="1"/>
    <col min="11" max="16384" width="11.42578125" style="39"/>
  </cols>
  <sheetData>
    <row r="1" spans="1:12" ht="15.75" thickBot="1" x14ac:dyDescent="0.3">
      <c r="A1" s="84" t="s">
        <v>24</v>
      </c>
      <c r="B1" s="103"/>
      <c r="D1" s="86" t="s">
        <v>34</v>
      </c>
      <c r="E1" s="87"/>
      <c r="G1" s="86" t="s">
        <v>33</v>
      </c>
      <c r="H1" s="87"/>
      <c r="J1" s="104" t="s">
        <v>28</v>
      </c>
      <c r="K1" s="105"/>
      <c r="L1" s="106"/>
    </row>
    <row r="2" spans="1:12" x14ac:dyDescent="0.25">
      <c r="A2" s="40" t="s">
        <v>26</v>
      </c>
      <c r="B2" s="41">
        <v>150000</v>
      </c>
      <c r="C2" s="42"/>
      <c r="D2" s="40" t="s">
        <v>37</v>
      </c>
      <c r="E2" s="43">
        <f>IF(B2=0,"",1-B24/B2)</f>
        <v>0.11499999999999999</v>
      </c>
      <c r="G2" s="40" t="s">
        <v>36</v>
      </c>
      <c r="H2" s="44">
        <f>IF(B2="","",B2-B24)</f>
        <v>17250</v>
      </c>
      <c r="J2" s="45"/>
      <c r="K2" s="46" t="s">
        <v>18</v>
      </c>
      <c r="L2" s="47" t="s">
        <v>19</v>
      </c>
    </row>
    <row r="3" spans="1:12" ht="15.75" thickBot="1" x14ac:dyDescent="0.3">
      <c r="A3" s="48" t="s">
        <v>31</v>
      </c>
      <c r="B3" s="49">
        <v>150000</v>
      </c>
      <c r="C3" s="42"/>
      <c r="D3" s="48" t="s">
        <v>38</v>
      </c>
      <c r="E3" s="50">
        <v>0.115</v>
      </c>
      <c r="G3" s="51" t="s">
        <v>35</v>
      </c>
      <c r="H3" s="52">
        <f>IF(B3="","",B3-D24)</f>
        <v>13192.5</v>
      </c>
      <c r="J3" s="48" t="s">
        <v>16</v>
      </c>
      <c r="K3" s="53">
        <f>IF(B5=0,"",B2/B5)</f>
        <v>545.4545454545455</v>
      </c>
      <c r="L3" s="54">
        <f>IF(B5="","",B3/B5)</f>
        <v>545.4545454545455</v>
      </c>
    </row>
    <row r="4" spans="1:12" ht="15.75" thickBot="1" x14ac:dyDescent="0.3">
      <c r="A4" s="48" t="s">
        <v>27</v>
      </c>
      <c r="B4" s="55">
        <f>IF(B2="","",B3-B2)</f>
        <v>0</v>
      </c>
      <c r="C4" s="56"/>
      <c r="D4" s="84" t="s">
        <v>47</v>
      </c>
      <c r="E4" s="85"/>
      <c r="J4" s="48" t="s">
        <v>17</v>
      </c>
      <c r="K4" s="53">
        <f>IF(B5="","",H2/B5)</f>
        <v>62.727272727272727</v>
      </c>
      <c r="L4" s="54">
        <f>IF(B5="","",H3/B5)</f>
        <v>47.972727272727276</v>
      </c>
    </row>
    <row r="5" spans="1:12" ht="15.75" thickBot="1" x14ac:dyDescent="0.3">
      <c r="A5" s="51" t="s">
        <v>32</v>
      </c>
      <c r="B5" s="57">
        <v>275</v>
      </c>
      <c r="C5" s="56"/>
      <c r="D5" s="51" t="s">
        <v>46</v>
      </c>
      <c r="E5" s="58">
        <f>IF(B2=0,"",B3/B2-1)</f>
        <v>0</v>
      </c>
      <c r="G5" s="40" t="s">
        <v>30</v>
      </c>
      <c r="H5" s="59"/>
      <c r="J5" s="51" t="s">
        <v>45</v>
      </c>
      <c r="K5" s="60">
        <f>IF(K3="","",B24/K3)</f>
        <v>243.37499999999997</v>
      </c>
      <c r="L5" s="61">
        <f>IF(L3="","",D24/L3)</f>
        <v>250.81374999999997</v>
      </c>
    </row>
    <row r="6" spans="1:12" ht="15.75" thickBot="1" x14ac:dyDescent="0.3">
      <c r="A6" s="56"/>
      <c r="B6" s="56"/>
      <c r="C6" s="56"/>
      <c r="G6" s="51" t="s">
        <v>39</v>
      </c>
      <c r="H6" s="62">
        <f>IF(H2="","",H2*(1+H5))</f>
        <v>17250</v>
      </c>
    </row>
    <row r="7" spans="1:12" ht="15.75" thickBot="1" x14ac:dyDescent="0.3">
      <c r="A7" s="88" t="s">
        <v>43</v>
      </c>
      <c r="B7" s="89"/>
      <c r="C7" s="89"/>
      <c r="D7" s="90"/>
    </row>
    <row r="8" spans="1:12" ht="45.75" thickBot="1" x14ac:dyDescent="0.3">
      <c r="A8" s="63" t="s">
        <v>11</v>
      </c>
      <c r="B8" s="64" t="s">
        <v>12</v>
      </c>
      <c r="C8" s="64" t="s">
        <v>14</v>
      </c>
      <c r="D8" s="65" t="s">
        <v>13</v>
      </c>
      <c r="F8" s="93" t="s">
        <v>42</v>
      </c>
      <c r="G8" s="94"/>
      <c r="H8" s="95"/>
    </row>
    <row r="9" spans="1:12" x14ac:dyDescent="0.25">
      <c r="A9" s="84" t="s">
        <v>23</v>
      </c>
      <c r="B9" s="103"/>
      <c r="C9" s="103"/>
      <c r="D9" s="85"/>
      <c r="F9" s="109" t="s">
        <v>29</v>
      </c>
      <c r="G9" s="110"/>
      <c r="H9" s="66"/>
    </row>
    <row r="10" spans="1:12" x14ac:dyDescent="0.25">
      <c r="A10" s="48" t="s">
        <v>15</v>
      </c>
      <c r="B10" s="67">
        <v>15000</v>
      </c>
      <c r="C10" s="68">
        <f>IF(B2=0,"",B3/B2-1)</f>
        <v>0</v>
      </c>
      <c r="D10" s="54">
        <f>IF(C10="",0,B10*(1+C10))</f>
        <v>15000</v>
      </c>
      <c r="F10" s="111" t="s">
        <v>20</v>
      </c>
      <c r="G10" s="112"/>
      <c r="H10" s="69" t="str">
        <f>IF(H9="","",H9*L3)</f>
        <v/>
      </c>
    </row>
    <row r="11" spans="1:12" x14ac:dyDescent="0.25">
      <c r="A11" s="84" t="s">
        <v>22</v>
      </c>
      <c r="B11" s="103"/>
      <c r="C11" s="103"/>
      <c r="D11" s="85"/>
      <c r="F11" s="111" t="s">
        <v>21</v>
      </c>
      <c r="G11" s="112"/>
      <c r="H11" s="69" t="str">
        <f>IF(H9="","",D24+(H9-B5)*(D10-B10)*C10)</f>
        <v/>
      </c>
    </row>
    <row r="12" spans="1:12" x14ac:dyDescent="0.25">
      <c r="A12" s="48" t="s">
        <v>0</v>
      </c>
      <c r="B12" s="67">
        <v>87500</v>
      </c>
      <c r="C12" s="70">
        <v>2.5000000000000001E-2</v>
      </c>
      <c r="D12" s="54">
        <f t="shared" ref="D12:D22" si="0">+B12*(1+C12)</f>
        <v>89687.499999999985</v>
      </c>
      <c r="F12" s="111" t="s">
        <v>40</v>
      </c>
      <c r="G12" s="112"/>
      <c r="H12" s="71" t="str">
        <f>IF(H9="","",1-H11/H10)</f>
        <v/>
      </c>
    </row>
    <row r="13" spans="1:12" ht="15.75" thickBot="1" x14ac:dyDescent="0.3">
      <c r="A13" s="48" t="s">
        <v>1</v>
      </c>
      <c r="B13" s="67">
        <v>14000</v>
      </c>
      <c r="C13" s="70">
        <v>6.5000000000000002E-2</v>
      </c>
      <c r="D13" s="54">
        <f t="shared" si="0"/>
        <v>14910</v>
      </c>
      <c r="F13" s="107" t="s">
        <v>41</v>
      </c>
      <c r="G13" s="108"/>
      <c r="H13" s="62" t="str">
        <f>IF(H9="","",H10-H11)</f>
        <v/>
      </c>
    </row>
    <row r="14" spans="1:12" x14ac:dyDescent="0.25">
      <c r="A14" s="48" t="s">
        <v>2</v>
      </c>
      <c r="B14" s="67">
        <v>1000</v>
      </c>
      <c r="C14" s="70">
        <v>0.1</v>
      </c>
      <c r="D14" s="54">
        <f t="shared" si="0"/>
        <v>1100</v>
      </c>
    </row>
    <row r="15" spans="1:12" x14ac:dyDescent="0.25">
      <c r="A15" s="48" t="s">
        <v>8</v>
      </c>
      <c r="B15" s="67">
        <v>3000</v>
      </c>
      <c r="C15" s="70">
        <v>0.04</v>
      </c>
      <c r="D15" s="54">
        <f t="shared" si="0"/>
        <v>3120</v>
      </c>
    </row>
    <row r="16" spans="1:12" x14ac:dyDescent="0.25">
      <c r="A16" s="48" t="s">
        <v>3</v>
      </c>
      <c r="B16" s="67">
        <v>500</v>
      </c>
      <c r="C16" s="70">
        <v>0.04</v>
      </c>
      <c r="D16" s="54">
        <f t="shared" si="0"/>
        <v>520</v>
      </c>
      <c r="H16" s="72"/>
    </row>
    <row r="17" spans="1:4" x14ac:dyDescent="0.25">
      <c r="A17" s="48" t="s">
        <v>4</v>
      </c>
      <c r="B17" s="67">
        <v>750</v>
      </c>
      <c r="C17" s="70">
        <v>0.04</v>
      </c>
      <c r="D17" s="54">
        <f t="shared" si="0"/>
        <v>780</v>
      </c>
    </row>
    <row r="18" spans="1:4" x14ac:dyDescent="0.25">
      <c r="A18" s="48" t="s">
        <v>5</v>
      </c>
      <c r="B18" s="67">
        <v>2500</v>
      </c>
      <c r="C18" s="70">
        <v>0.02</v>
      </c>
      <c r="D18" s="54">
        <f t="shared" si="0"/>
        <v>2550</v>
      </c>
    </row>
    <row r="19" spans="1:4" x14ac:dyDescent="0.25">
      <c r="A19" s="48" t="s">
        <v>6</v>
      </c>
      <c r="B19" s="67">
        <v>1500</v>
      </c>
      <c r="C19" s="70">
        <v>0.10000000000000009</v>
      </c>
      <c r="D19" s="54">
        <f t="shared" si="0"/>
        <v>1650.0000000000002</v>
      </c>
    </row>
    <row r="20" spans="1:4" x14ac:dyDescent="0.25">
      <c r="A20" s="48" t="s">
        <v>7</v>
      </c>
      <c r="B20" s="67">
        <v>1000</v>
      </c>
      <c r="C20" s="70">
        <v>0.10000000000000009</v>
      </c>
      <c r="D20" s="54">
        <f t="shared" si="0"/>
        <v>1100</v>
      </c>
    </row>
    <row r="21" spans="1:4" x14ac:dyDescent="0.25">
      <c r="A21" s="48" t="s">
        <v>10</v>
      </c>
      <c r="B21" s="67">
        <v>6000</v>
      </c>
      <c r="C21" s="70">
        <v>6.5000000000000002E-2</v>
      </c>
      <c r="D21" s="54">
        <f t="shared" si="0"/>
        <v>6390</v>
      </c>
    </row>
    <row r="22" spans="1:4" ht="15.75" thickBot="1" x14ac:dyDescent="0.3">
      <c r="A22" s="51" t="s">
        <v>9</v>
      </c>
      <c r="B22" s="73">
        <v>0</v>
      </c>
      <c r="C22" s="74">
        <v>0</v>
      </c>
      <c r="D22" s="75">
        <f t="shared" si="0"/>
        <v>0</v>
      </c>
    </row>
    <row r="23" spans="1:4" ht="15.75" thickBot="1" x14ac:dyDescent="0.3"/>
    <row r="24" spans="1:4" ht="15.75" thickBot="1" x14ac:dyDescent="0.3">
      <c r="A24" s="76" t="s">
        <v>25</v>
      </c>
      <c r="B24" s="77">
        <f>+SUM(B10:B22)</f>
        <v>132750</v>
      </c>
      <c r="C24" s="78"/>
      <c r="D24" s="77">
        <f>+SUM(D10:D22)</f>
        <v>136807.5</v>
      </c>
    </row>
    <row r="25" spans="1:4" ht="15.75" thickBot="1" x14ac:dyDescent="0.3"/>
    <row r="26" spans="1:4" ht="15.75" thickBot="1" x14ac:dyDescent="0.3">
      <c r="A26" s="79" t="s">
        <v>44</v>
      </c>
      <c r="B26" s="80">
        <f>IF(B24=0,0,D24/B24-1)</f>
        <v>3.0564971751412484E-2</v>
      </c>
    </row>
  </sheetData>
  <mergeCells count="14">
    <mergeCell ref="F13:G13"/>
    <mergeCell ref="A9:D9"/>
    <mergeCell ref="F9:G9"/>
    <mergeCell ref="F10:G10"/>
    <mergeCell ref="A11:D11"/>
    <mergeCell ref="F11:G11"/>
    <mergeCell ref="F12:G12"/>
    <mergeCell ref="F8:H8"/>
    <mergeCell ref="A1:B1"/>
    <mergeCell ref="D1:E1"/>
    <mergeCell ref="G1:H1"/>
    <mergeCell ref="J1:L1"/>
    <mergeCell ref="D4:E4"/>
    <mergeCell ref="A7:D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BLANCO</vt:lpstr>
      <vt:lpstr>EJEMPLO</vt:lpstr>
    </vt:vector>
  </TitlesOfParts>
  <Company>English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Calculadora IPC</dc:title>
  <dc:subject>Taller ACEIA</dc:subject>
  <dc:creator>Javier Beamuz;javier@english1sevilla.com</dc:creator>
  <cp:keywords>Excel, IPC, Gestión</cp:keywords>
  <dc:description>Hoja de cálculo para estudiar escenarios de subidas de precios</dc:description>
  <cp:lastModifiedBy>ASUS1</cp:lastModifiedBy>
  <dcterms:created xsi:type="dcterms:W3CDTF">2022-02-08T16:15:26Z</dcterms:created>
  <dcterms:modified xsi:type="dcterms:W3CDTF">2022-02-24T19:20:53Z</dcterms:modified>
  <cp:category>English1</cp:category>
  <cp:contentStatus>Revisión 24-02-2022</cp:contentStatus>
</cp:coreProperties>
</file>